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dpadki" sheetId="1" r:id="rId1"/>
  </sheets>
  <definedNames>
    <definedName name="litri">'odpadki'!$M$26:$M$30</definedName>
    <definedName name="tarifa_dejavnost">'odpadki'!$J$12:$J$14</definedName>
  </definedNames>
  <calcPr fullCalcOnLoad="1"/>
</workbook>
</file>

<file path=xl/sharedStrings.xml><?xml version="1.0" encoding="utf-8"?>
<sst xmlns="http://schemas.openxmlformats.org/spreadsheetml/2006/main" count="55" uniqueCount="39">
  <si>
    <t>Cena</t>
  </si>
  <si>
    <t>Količina</t>
  </si>
  <si>
    <t>Poslovna dejavnost</t>
  </si>
  <si>
    <t>EM</t>
  </si>
  <si>
    <t>Vrsta uporabnika</t>
  </si>
  <si>
    <t>Gospodinjstvo</t>
  </si>
  <si>
    <t>Brez DDV</t>
  </si>
  <si>
    <t>DDV</t>
  </si>
  <si>
    <t>Vrednost z DDV</t>
  </si>
  <si>
    <t>Obvezno izpolnite vsa polja.</t>
  </si>
  <si>
    <t>2 ali več članov</t>
  </si>
  <si>
    <t>1 član</t>
  </si>
  <si>
    <t>odlaganje</t>
  </si>
  <si>
    <t>Občina Jezersko</t>
  </si>
  <si>
    <t>Število oseb v gospodinjstvu</t>
  </si>
  <si>
    <t>Lastniki počitniških hiš</t>
  </si>
  <si>
    <t>Zbiranje odpadkov - storitev</t>
  </si>
  <si>
    <t>Zbiranje odpadkov - infrastruktura</t>
  </si>
  <si>
    <t>EUR na kg</t>
  </si>
  <si>
    <t>Dejavnost</t>
  </si>
  <si>
    <t>Tarifa I.</t>
  </si>
  <si>
    <t>Tarifa II.</t>
  </si>
  <si>
    <t>Tarifa III.</t>
  </si>
  <si>
    <t>EUR/kg</t>
  </si>
  <si>
    <t>zbiranje</t>
  </si>
  <si>
    <t>Volumen zabojnika</t>
  </si>
  <si>
    <t>V spodnjih okenčkih vnesite vrsto uporabnika, 
število oseb v gospodinjstvu oz. prostornino posode v primeru poslovne dejavnosti.</t>
  </si>
  <si>
    <t>Zbiranje kom. odpadkov - storitev  (0)</t>
  </si>
  <si>
    <t>Zbiranje kom. odpadkov - infrastruktura  (0)</t>
  </si>
  <si>
    <t>Obdelava kom. odpadkov - storitev  (0)</t>
  </si>
  <si>
    <t>Obdelava kom. odpadkov - infrastruktura  (0)</t>
  </si>
  <si>
    <t>Odlaganje kom. odpadkov - storitev  (0)</t>
  </si>
  <si>
    <t>Odlaganje kom. odpadkov - infrastruktura  (0)</t>
  </si>
  <si>
    <t>Obdelava odpadkov - storitev</t>
  </si>
  <si>
    <t>Obdelava odpadkov - infrastruktura</t>
  </si>
  <si>
    <t>Odlaganje odpadkov - storitev</t>
  </si>
  <si>
    <t>Odlaganje odpadkov - infrastruktura</t>
  </si>
  <si>
    <t>obdelava</t>
  </si>
  <si>
    <t>Informativni izračun mesečnih stroškov rednega odvoza in odlaganja odpadkov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</si>
</sst>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"/>
    <numFmt numFmtId="167" formatCode="0.0000"/>
    <numFmt numFmtId="168" formatCode="0.0"/>
    <numFmt numFmtId="169" formatCode="#,##0.000"/>
    <numFmt numFmtId="170" formatCode="#,##0.00000"/>
  </numFmts>
  <fonts count="53">
    <font>
      <sz val="9"/>
      <name val="Calibri"/>
      <family val="0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8"/>
      <color indexed="10"/>
      <name val="Trebuchet MS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10"/>
      <name val="Roboto Light"/>
      <family val="0"/>
    </font>
    <font>
      <sz val="10"/>
      <name val="Roboto Light"/>
      <family val="0"/>
    </font>
    <font>
      <sz val="8"/>
      <name val="Roboto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30"/>
      <name val="Roboto Light"/>
      <family val="0"/>
    </font>
    <font>
      <b/>
      <sz val="12"/>
      <color indexed="57"/>
      <name val="Roboto Light"/>
      <family val="0"/>
    </font>
    <font>
      <sz val="12"/>
      <color indexed="30"/>
      <name val="Roboto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0"/>
      <color rgb="FF005AAA"/>
      <name val="Roboto Light"/>
      <family val="0"/>
    </font>
    <font>
      <b/>
      <sz val="12"/>
      <color rgb="FF32B455"/>
      <name val="Roboto Light"/>
      <family val="0"/>
    </font>
    <font>
      <sz val="12"/>
      <color rgb="FF005AAA"/>
      <name val="Roboto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166" fontId="2" fillId="33" borderId="0" xfId="0" applyNumberFormat="1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167" fontId="2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7" fontId="1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166" fontId="2" fillId="33" borderId="0" xfId="0" applyNumberFormat="1" applyFont="1" applyFill="1" applyAlignment="1" applyProtection="1">
      <alignment horizontal="center"/>
      <protection hidden="1"/>
    </xf>
    <xf numFmtId="166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hidden="1"/>
    </xf>
    <xf numFmtId="4" fontId="2" fillId="33" borderId="0" xfId="0" applyNumberFormat="1" applyFont="1" applyFill="1" applyAlignment="1" applyProtection="1">
      <alignment/>
      <protection hidden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1" fillId="4" borderId="13" xfId="0" applyFont="1" applyFill="1" applyBorder="1" applyAlignment="1" applyProtection="1">
      <alignment vertical="center"/>
      <protection hidden="1"/>
    </xf>
    <xf numFmtId="0" fontId="11" fillId="4" borderId="14" xfId="0" applyFont="1" applyFill="1" applyBorder="1" applyAlignment="1" applyProtection="1">
      <alignment vertical="center"/>
      <protection hidden="1"/>
    </xf>
    <xf numFmtId="0" fontId="11" fillId="4" borderId="15" xfId="0" applyFont="1" applyFill="1" applyBorder="1" applyAlignment="1" applyProtection="1">
      <alignment vertical="center"/>
      <protection hidden="1"/>
    </xf>
    <xf numFmtId="0" fontId="13" fillId="33" borderId="16" xfId="0" applyFont="1" applyFill="1" applyBorder="1" applyAlignment="1" applyProtection="1">
      <alignment/>
      <protection hidden="1"/>
    </xf>
    <xf numFmtId="0" fontId="13" fillId="33" borderId="17" xfId="0" applyFont="1" applyFill="1" applyBorder="1" applyAlignment="1" applyProtection="1">
      <alignment/>
      <protection hidden="1"/>
    </xf>
    <xf numFmtId="0" fontId="13" fillId="33" borderId="18" xfId="0" applyFont="1" applyFill="1" applyBorder="1" applyAlignment="1" applyProtection="1">
      <alignment/>
      <protection hidden="1"/>
    </xf>
    <xf numFmtId="2" fontId="12" fillId="33" borderId="16" xfId="0" applyNumberFormat="1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/>
      <protection hidden="1"/>
    </xf>
    <xf numFmtId="2" fontId="12" fillId="33" borderId="18" xfId="0" applyNumberFormat="1" applyFont="1" applyFill="1" applyBorder="1" applyAlignment="1" applyProtection="1">
      <alignment horizontal="left"/>
      <protection hidden="1"/>
    </xf>
    <xf numFmtId="167" fontId="12" fillId="33" borderId="16" xfId="0" applyNumberFormat="1" applyFont="1" applyFill="1" applyBorder="1" applyAlignment="1" applyProtection="1">
      <alignment horizontal="left"/>
      <protection hidden="1"/>
    </xf>
    <xf numFmtId="167" fontId="12" fillId="33" borderId="17" xfId="0" applyNumberFormat="1" applyFont="1" applyFill="1" applyBorder="1" applyAlignment="1" applyProtection="1">
      <alignment horizontal="left"/>
      <protection hidden="1"/>
    </xf>
    <xf numFmtId="167" fontId="12" fillId="33" borderId="18" xfId="0" applyNumberFormat="1" applyFont="1" applyFill="1" applyBorder="1" applyAlignment="1" applyProtection="1">
      <alignment horizontal="left"/>
      <protection hidden="1"/>
    </xf>
    <xf numFmtId="4" fontId="12" fillId="33" borderId="16" xfId="0" applyNumberFormat="1" applyFont="1" applyFill="1" applyBorder="1" applyAlignment="1" applyProtection="1">
      <alignment horizontal="left"/>
      <protection hidden="1"/>
    </xf>
    <xf numFmtId="10" fontId="12" fillId="33" borderId="16" xfId="0" applyNumberFormat="1" applyFont="1" applyFill="1" applyBorder="1" applyAlignment="1" applyProtection="1">
      <alignment horizontal="left"/>
      <protection hidden="1"/>
    </xf>
    <xf numFmtId="4" fontId="11" fillId="33" borderId="19" xfId="0" applyNumberFormat="1" applyFont="1" applyFill="1" applyBorder="1" applyAlignment="1" applyProtection="1">
      <alignment horizontal="left"/>
      <protection hidden="1"/>
    </xf>
    <xf numFmtId="4" fontId="12" fillId="33" borderId="17" xfId="0" applyNumberFormat="1" applyFont="1" applyFill="1" applyBorder="1" applyAlignment="1" applyProtection="1">
      <alignment horizontal="left"/>
      <protection hidden="1"/>
    </xf>
    <xf numFmtId="10" fontId="12" fillId="33" borderId="17" xfId="0" applyNumberFormat="1" applyFont="1" applyFill="1" applyBorder="1" applyAlignment="1" applyProtection="1">
      <alignment horizontal="left"/>
      <protection hidden="1"/>
    </xf>
    <xf numFmtId="4" fontId="11" fillId="33" borderId="20" xfId="0" applyNumberFormat="1" applyFont="1" applyFill="1" applyBorder="1" applyAlignment="1" applyProtection="1">
      <alignment horizontal="left"/>
      <protection hidden="1"/>
    </xf>
    <xf numFmtId="4" fontId="12" fillId="33" borderId="18" xfId="0" applyNumberFormat="1" applyFont="1" applyFill="1" applyBorder="1" applyAlignment="1" applyProtection="1">
      <alignment horizontal="left"/>
      <protection hidden="1"/>
    </xf>
    <xf numFmtId="10" fontId="12" fillId="33" borderId="18" xfId="0" applyNumberFormat="1" applyFont="1" applyFill="1" applyBorder="1" applyAlignment="1" applyProtection="1">
      <alignment horizontal="left"/>
      <protection hidden="1"/>
    </xf>
    <xf numFmtId="4" fontId="11" fillId="33" borderId="21" xfId="0" applyNumberFormat="1" applyFont="1" applyFill="1" applyBorder="1" applyAlignment="1" applyProtection="1">
      <alignment horizontal="left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0" fontId="12" fillId="4" borderId="14" xfId="0" applyFont="1" applyFill="1" applyBorder="1" applyAlignment="1" applyProtection="1">
      <alignment horizontal="left" vertical="center"/>
      <protection hidden="1"/>
    </xf>
    <xf numFmtId="4" fontId="11" fillId="4" borderId="14" xfId="0" applyNumberFormat="1" applyFont="1" applyFill="1" applyBorder="1" applyAlignment="1" applyProtection="1">
      <alignment horizontal="left" vertical="center"/>
      <protection hidden="1"/>
    </xf>
    <xf numFmtId="4" fontId="11" fillId="4" borderId="15" xfId="0" applyNumberFormat="1" applyFont="1" applyFill="1" applyBorder="1" applyAlignment="1" applyProtection="1">
      <alignment horizontal="left" vertical="center"/>
      <protection hidden="1"/>
    </xf>
    <xf numFmtId="0" fontId="0" fillId="34" borderId="22" xfId="0" applyFill="1" applyBorder="1" applyAlignment="1">
      <alignment/>
    </xf>
    <xf numFmtId="0" fontId="2" fillId="33" borderId="0" xfId="0" applyFont="1" applyFill="1" applyAlignment="1" applyProtection="1">
      <alignment horizontal="center"/>
      <protection hidden="1"/>
    </xf>
    <xf numFmtId="0" fontId="3" fillId="35" borderId="23" xfId="0" applyFont="1" applyFill="1" applyBorder="1" applyAlignment="1" applyProtection="1">
      <alignment horizontal="left"/>
      <protection hidden="1"/>
    </xf>
    <xf numFmtId="0" fontId="3" fillId="35" borderId="24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49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color auto="1"/>
      </font>
      <border/>
    </dxf>
    <dxf>
      <font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33CC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zoomScalePageLayoutView="0" workbookViewId="0" topLeftCell="A1">
      <selection activeCell="W10" sqref="W10"/>
    </sheetView>
  </sheetViews>
  <sheetFormatPr defaultColWidth="9.33203125" defaultRowHeight="12"/>
  <cols>
    <col min="1" max="1" width="3.5" style="1" customWidth="1"/>
    <col min="2" max="2" width="46.33203125" style="1" customWidth="1"/>
    <col min="3" max="3" width="11" style="1" customWidth="1"/>
    <col min="4" max="4" width="10" style="1" customWidth="1"/>
    <col min="5" max="5" width="10.83203125" style="1" customWidth="1"/>
    <col min="6" max="6" width="12.83203125" style="1" customWidth="1"/>
    <col min="7" max="7" width="9.66015625" style="1" bestFit="1" customWidth="1"/>
    <col min="8" max="8" width="18.66015625" style="1" bestFit="1" customWidth="1"/>
    <col min="9" max="9" width="9.33203125" style="2" hidden="1" customWidth="1"/>
    <col min="10" max="10" width="39.33203125" style="2" hidden="1" customWidth="1"/>
    <col min="11" max="15" width="13.5" style="2" hidden="1" customWidth="1"/>
    <col min="16" max="16" width="9.33203125" style="2" hidden="1" customWidth="1"/>
    <col min="17" max="18" width="9.33203125" style="2" customWidth="1"/>
    <col min="19" max="16384" width="9.33203125" style="1" customWidth="1"/>
  </cols>
  <sheetData>
    <row r="1" ht="26.25">
      <c r="B1" s="20" t="s">
        <v>38</v>
      </c>
    </row>
    <row r="2" spans="2:10" ht="15.75">
      <c r="B2" s="21" t="s">
        <v>13</v>
      </c>
      <c r="J2" s="2" t="s">
        <v>5</v>
      </c>
    </row>
    <row r="3" ht="15.75">
      <c r="J3" s="2" t="s">
        <v>2</v>
      </c>
    </row>
    <row r="4" spans="2:6" ht="30" customHeight="1">
      <c r="B4" s="22" t="s">
        <v>26</v>
      </c>
      <c r="C4" s="22"/>
      <c r="D4" s="22"/>
      <c r="E4" s="22"/>
      <c r="F4" s="22"/>
    </row>
    <row r="5" spans="2:23" ht="15.75">
      <c r="B5" s="22" t="s">
        <v>9</v>
      </c>
      <c r="C5" s="22"/>
      <c r="D5" s="22"/>
      <c r="E5" s="22"/>
      <c r="F5" s="22"/>
      <c r="G5" s="5"/>
      <c r="H5" s="5"/>
      <c r="K5" s="53"/>
      <c r="L5" s="53"/>
      <c r="M5" s="53"/>
      <c r="N5" s="53"/>
      <c r="S5" s="2"/>
      <c r="T5" s="2"/>
      <c r="U5" s="2"/>
      <c r="V5" s="2"/>
      <c r="W5" s="2"/>
    </row>
    <row r="6" spans="3:23" ht="16.5">
      <c r="C6" s="4"/>
      <c r="D6" s="5"/>
      <c r="E6" s="5"/>
      <c r="F6" s="5"/>
      <c r="G6" s="5"/>
      <c r="H6" s="5"/>
      <c r="J6" s="2" t="s">
        <v>5</v>
      </c>
      <c r="K6" s="15" t="s">
        <v>24</v>
      </c>
      <c r="L6" s="16" t="s">
        <v>37</v>
      </c>
      <c r="M6" s="18" t="s">
        <v>12</v>
      </c>
      <c r="N6" s="17"/>
      <c r="Q6" s="6"/>
      <c r="R6" s="6"/>
      <c r="S6" s="2"/>
      <c r="T6" s="2"/>
      <c r="U6" s="2"/>
      <c r="V6" s="2"/>
      <c r="W6" s="2"/>
    </row>
    <row r="7" spans="2:23" ht="16.5">
      <c r="B7" s="4"/>
      <c r="C7" s="4"/>
      <c r="D7" s="5"/>
      <c r="E7" s="5"/>
      <c r="F7" s="5"/>
      <c r="G7" s="5"/>
      <c r="H7" s="5"/>
      <c r="J7" s="2" t="s">
        <v>10</v>
      </c>
      <c r="K7" s="19">
        <v>58.32</v>
      </c>
      <c r="L7" s="19">
        <v>11.95</v>
      </c>
      <c r="M7" s="19">
        <v>2.37</v>
      </c>
      <c r="O7" s="6">
        <v>0.095</v>
      </c>
      <c r="R7" s="6"/>
      <c r="S7" s="2"/>
      <c r="T7" s="2"/>
      <c r="U7" s="2"/>
      <c r="V7" s="2"/>
      <c r="W7" s="2"/>
    </row>
    <row r="8" spans="2:23" ht="15.75">
      <c r="B8" s="23" t="s">
        <v>4</v>
      </c>
      <c r="C8" s="54"/>
      <c r="D8" s="55"/>
      <c r="F8" s="7"/>
      <c r="J8" s="2" t="s">
        <v>11</v>
      </c>
      <c r="K8" s="19">
        <v>29.16</v>
      </c>
      <c r="L8" s="19">
        <v>5.97</v>
      </c>
      <c r="M8" s="19">
        <v>1.18</v>
      </c>
      <c r="N8" s="6"/>
      <c r="Q8" s="6"/>
      <c r="R8" s="6"/>
      <c r="S8" s="2"/>
      <c r="T8" s="2"/>
      <c r="U8" s="2"/>
      <c r="V8" s="2"/>
      <c r="W8" s="2"/>
    </row>
    <row r="9" spans="2:23" ht="15.75">
      <c r="B9" s="23"/>
      <c r="C9" s="3"/>
      <c r="D9" s="3"/>
      <c r="J9" s="2" t="s">
        <v>15</v>
      </c>
      <c r="K9" s="19">
        <v>29.16</v>
      </c>
      <c r="L9" s="19">
        <v>5.97</v>
      </c>
      <c r="M9" s="19">
        <v>1.18</v>
      </c>
      <c r="N9" s="6"/>
      <c r="Q9" s="6"/>
      <c r="R9" s="6"/>
      <c r="S9" s="2"/>
      <c r="T9" s="2"/>
      <c r="U9" s="2"/>
      <c r="V9" s="2"/>
      <c r="W9" s="2"/>
    </row>
    <row r="10" spans="2:23" ht="15.75">
      <c r="B10" s="23" t="s">
        <v>14</v>
      </c>
      <c r="C10" s="56"/>
      <c r="D10" s="56"/>
      <c r="K10" s="19"/>
      <c r="L10" s="19"/>
      <c r="M10" s="6"/>
      <c r="N10" s="6"/>
      <c r="Q10" s="6"/>
      <c r="R10" s="6"/>
      <c r="S10" s="2"/>
      <c r="T10" s="2"/>
      <c r="U10" s="2"/>
      <c r="V10" s="2"/>
      <c r="W10" s="2"/>
    </row>
    <row r="11" spans="2:23" ht="15.75">
      <c r="B11" s="23"/>
      <c r="C11" s="3"/>
      <c r="D11" s="3"/>
      <c r="J11" s="2" t="s">
        <v>19</v>
      </c>
      <c r="K11" s="19" t="s">
        <v>24</v>
      </c>
      <c r="L11" s="16" t="s">
        <v>37</v>
      </c>
      <c r="M11" s="18" t="s">
        <v>12</v>
      </c>
      <c r="N11" s="6"/>
      <c r="Q11" s="6"/>
      <c r="R11" s="6"/>
      <c r="S11" s="2"/>
      <c r="T11" s="2"/>
      <c r="U11" s="2"/>
      <c r="V11" s="2"/>
      <c r="W11" s="2"/>
    </row>
    <row r="12" spans="2:19" ht="15.75">
      <c r="B12" s="23" t="s">
        <v>25</v>
      </c>
      <c r="C12" s="8">
        <v>80</v>
      </c>
      <c r="D12" s="3"/>
      <c r="E12" s="8" t="str">
        <f>IF($C$12="","",VLOOKUP($C$12,$K$26:$L$33,2,FALSE))</f>
        <v>Tarifa I.</v>
      </c>
      <c r="F12" s="9"/>
      <c r="H12" s="10"/>
      <c r="J12" s="2" t="s">
        <v>20</v>
      </c>
      <c r="K12" s="19">
        <v>69.98</v>
      </c>
      <c r="L12" s="19">
        <v>14.34</v>
      </c>
      <c r="M12" s="19">
        <v>2.84</v>
      </c>
      <c r="N12" s="6"/>
      <c r="Q12" s="6"/>
      <c r="R12" s="6"/>
      <c r="S12" s="2"/>
    </row>
    <row r="13" spans="2:19" ht="15.75">
      <c r="B13" s="23"/>
      <c r="D13" s="3"/>
      <c r="F13" s="9"/>
      <c r="H13" s="10"/>
      <c r="J13" s="2" t="s">
        <v>21</v>
      </c>
      <c r="K13" s="19">
        <v>174.96</v>
      </c>
      <c r="L13" s="19">
        <v>35.85</v>
      </c>
      <c r="M13" s="19">
        <v>7.11</v>
      </c>
      <c r="N13" s="6"/>
      <c r="Q13" s="6"/>
      <c r="R13" s="6"/>
      <c r="S13" s="2"/>
    </row>
    <row r="14" spans="2:18" ht="15.75">
      <c r="B14" s="23"/>
      <c r="J14" s="2" t="s">
        <v>22</v>
      </c>
      <c r="K14" s="19">
        <v>524.88</v>
      </c>
      <c r="L14" s="19">
        <v>107.54</v>
      </c>
      <c r="M14" s="19">
        <v>21.32</v>
      </c>
      <c r="N14" s="6"/>
      <c r="Q14" s="6"/>
      <c r="R14" s="6"/>
    </row>
    <row r="15" spans="12:18" ht="16.5" thickBot="1">
      <c r="L15" s="6"/>
      <c r="M15" s="6"/>
      <c r="N15" s="6"/>
      <c r="Q15" s="6"/>
      <c r="R15" s="6"/>
    </row>
    <row r="16" spans="2:18" ht="16.5" thickBot="1">
      <c r="B16" s="27" t="s">
        <v>13</v>
      </c>
      <c r="C16" s="28" t="s">
        <v>3</v>
      </c>
      <c r="D16" s="28" t="s">
        <v>0</v>
      </c>
      <c r="E16" s="28" t="s">
        <v>1</v>
      </c>
      <c r="F16" s="28" t="s">
        <v>6</v>
      </c>
      <c r="G16" s="28" t="s">
        <v>7</v>
      </c>
      <c r="H16" s="29" t="s">
        <v>8</v>
      </c>
      <c r="I16" s="1"/>
      <c r="K16" s="15" t="s">
        <v>23</v>
      </c>
      <c r="L16" s="16"/>
      <c r="M16" s="18"/>
      <c r="N16" s="17"/>
      <c r="Q16" s="6"/>
      <c r="R16" s="6"/>
    </row>
    <row r="17" spans="2:18" ht="15.75">
      <c r="B17" s="24" t="s">
        <v>27</v>
      </c>
      <c r="C17" s="30" t="s">
        <v>18</v>
      </c>
      <c r="D17" s="36">
        <f>IF($C$8&lt;&gt;"",$K$17,0)</f>
        <v>0</v>
      </c>
      <c r="E17" s="33">
        <f>IF($C$8&lt;&gt;"",IF($C$8="gospodinjstvo",VLOOKUP($C$10,$J$7:$M$9,2,FALSE),VLOOKUP($E$12,$J$12:$M$14,2,FALSE)),0)</f>
        <v>0</v>
      </c>
      <c r="F17" s="39">
        <f aca="true" t="shared" si="0" ref="F17:F22">ROUND(D17*E17,2)</f>
        <v>0</v>
      </c>
      <c r="G17" s="40">
        <f aca="true" t="shared" si="1" ref="G17:G22">IF($C$8&lt;&gt;"",$O$7,0)</f>
        <v>0</v>
      </c>
      <c r="H17" s="41">
        <f aca="true" t="shared" si="2" ref="H17:H22">F17*1.095</f>
        <v>0</v>
      </c>
      <c r="I17" s="1"/>
      <c r="J17" s="2" t="s">
        <v>16</v>
      </c>
      <c r="K17" s="6">
        <v>0.1657</v>
      </c>
      <c r="L17" s="6"/>
      <c r="Q17" s="6"/>
      <c r="R17" s="6"/>
    </row>
    <row r="18" spans="2:18" ht="15.75">
      <c r="B18" s="25" t="s">
        <v>28</v>
      </c>
      <c r="C18" s="31" t="s">
        <v>18</v>
      </c>
      <c r="D18" s="37">
        <f>IF($C$8&lt;&gt;"",$K$18,0)</f>
        <v>0</v>
      </c>
      <c r="E18" s="34">
        <f>IF($C$8&lt;&gt;"",IF($C$8="gospodinjstvo",VLOOKUP($C$10,$J$7:$M$9,2,FALSE),VLOOKUP($E$12,$J$12:$M$14,2,FALSE)),0)</f>
        <v>0</v>
      </c>
      <c r="F18" s="42">
        <f t="shared" si="0"/>
        <v>0</v>
      </c>
      <c r="G18" s="43">
        <f t="shared" si="1"/>
        <v>0</v>
      </c>
      <c r="H18" s="44">
        <f t="shared" si="2"/>
        <v>0</v>
      </c>
      <c r="I18" s="1"/>
      <c r="J18" s="2" t="s">
        <v>17</v>
      </c>
      <c r="K18" s="6">
        <v>0.0027</v>
      </c>
      <c r="L18" s="6"/>
      <c r="Q18" s="6"/>
      <c r="R18" s="6"/>
    </row>
    <row r="19" spans="2:18" ht="15.75">
      <c r="B19" s="26" t="s">
        <v>29</v>
      </c>
      <c r="C19" s="31" t="s">
        <v>18</v>
      </c>
      <c r="D19" s="38">
        <f>IF($C$8&lt;&gt;"",$K$19,0)</f>
        <v>0</v>
      </c>
      <c r="E19" s="35">
        <f>IF($C$8&lt;&gt;"",IF($C$8="gospodinjstvo",VLOOKUP($C$10,$J$7:$M$9,3,FALSE),VLOOKUP($E$12,$J$12:$M$14,3,FALSE)),0)</f>
        <v>0</v>
      </c>
      <c r="F19" s="45">
        <f t="shared" si="0"/>
        <v>0</v>
      </c>
      <c r="G19" s="43">
        <f t="shared" si="1"/>
        <v>0</v>
      </c>
      <c r="H19" s="47">
        <f t="shared" si="2"/>
        <v>0</v>
      </c>
      <c r="I19" s="1"/>
      <c r="J19" s="2" t="s">
        <v>33</v>
      </c>
      <c r="K19" s="52">
        <v>0.1601</v>
      </c>
      <c r="M19" s="6"/>
      <c r="N19" s="6"/>
      <c r="Q19" s="6"/>
      <c r="R19" s="6"/>
    </row>
    <row r="20" spans="2:18" ht="15.75">
      <c r="B20" s="26" t="s">
        <v>30</v>
      </c>
      <c r="C20" s="31" t="s">
        <v>18</v>
      </c>
      <c r="D20" s="38">
        <f>IF($C$8&lt;&gt;"",$K$20,0)</f>
        <v>0</v>
      </c>
      <c r="E20" s="35">
        <f>IF($C$8&lt;&gt;"",IF($C$8="gospodinjstvo",VLOOKUP($C$10,$J$7:$M$9,3,FALSE),VLOOKUP($E$12,$J$12:$M$14,3,FALSE)),0)</f>
        <v>0</v>
      </c>
      <c r="F20" s="45">
        <f t="shared" si="0"/>
        <v>0</v>
      </c>
      <c r="G20" s="43">
        <f t="shared" si="1"/>
        <v>0</v>
      </c>
      <c r="H20" s="47">
        <f t="shared" si="2"/>
        <v>0</v>
      </c>
      <c r="I20" s="1"/>
      <c r="J20" s="2" t="s">
        <v>34</v>
      </c>
      <c r="K20" s="52">
        <v>0.0331</v>
      </c>
      <c r="L20" s="6"/>
      <c r="M20" s="6"/>
      <c r="N20" s="6"/>
      <c r="Q20" s="6"/>
      <c r="R20" s="6"/>
    </row>
    <row r="21" spans="2:18" ht="15.75">
      <c r="B21" s="26" t="s">
        <v>31</v>
      </c>
      <c r="C21" s="31" t="s">
        <v>18</v>
      </c>
      <c r="D21" s="38">
        <f>IF($C$8&lt;&gt;"",$K$21,0)</f>
        <v>0</v>
      </c>
      <c r="E21" s="35">
        <f>IF($C$8&lt;&gt;"",IF($C$8="gospodinjstvo",VLOOKUP($C$10,$J$7:$M$9,4,FALSE),VLOOKUP($E$12,$J$12:$M$14,4,FALSE)),0)</f>
        <v>0</v>
      </c>
      <c r="F21" s="45">
        <f t="shared" si="0"/>
        <v>0</v>
      </c>
      <c r="G21" s="43">
        <f t="shared" si="1"/>
        <v>0</v>
      </c>
      <c r="H21" s="47">
        <f t="shared" si="2"/>
        <v>0</v>
      </c>
      <c r="I21" s="1"/>
      <c r="J21" s="2" t="s">
        <v>35</v>
      </c>
      <c r="K21" s="52">
        <v>0.1459</v>
      </c>
      <c r="L21" s="6"/>
      <c r="M21" s="6"/>
      <c r="N21" s="6"/>
      <c r="Q21" s="6"/>
      <c r="R21" s="6"/>
    </row>
    <row r="22" spans="2:18" ht="16.5" thickBot="1">
      <c r="B22" s="26" t="s">
        <v>32</v>
      </c>
      <c r="C22" s="32" t="s">
        <v>18</v>
      </c>
      <c r="D22" s="38">
        <f>IF($C$8&lt;&gt;"",$K$22,0)</f>
        <v>0</v>
      </c>
      <c r="E22" s="35">
        <f>IF($C$8&lt;&gt;"",IF($C$8="gospodinjstvo",VLOOKUP($C$10,$J$7:$M$9,4,FALSE),VLOOKUP($E$12,$J$12:$M$14,4,FALSE)),0)</f>
        <v>0</v>
      </c>
      <c r="F22" s="45">
        <f t="shared" si="0"/>
        <v>0</v>
      </c>
      <c r="G22" s="46">
        <f t="shared" si="1"/>
        <v>0</v>
      </c>
      <c r="H22" s="47">
        <f t="shared" si="2"/>
        <v>0</v>
      </c>
      <c r="I22" s="1"/>
      <c r="J22" s="2" t="s">
        <v>36</v>
      </c>
      <c r="K22" s="52">
        <v>0.0395</v>
      </c>
      <c r="L22" s="6"/>
      <c r="M22" s="6"/>
      <c r="N22" s="6"/>
      <c r="Q22" s="6"/>
      <c r="R22" s="6"/>
    </row>
    <row r="23" spans="2:14" ht="16.5" thickBot="1">
      <c r="B23" s="48"/>
      <c r="C23" s="49"/>
      <c r="D23" s="49"/>
      <c r="E23" s="50"/>
      <c r="F23" s="50">
        <f>SUM(F17:F22)</f>
        <v>0</v>
      </c>
      <c r="G23" s="50"/>
      <c r="H23" s="51">
        <f>SUM(H17:H22)</f>
        <v>0</v>
      </c>
      <c r="I23" s="1"/>
      <c r="L23" s="6"/>
      <c r="M23" s="6"/>
      <c r="N23" s="6"/>
    </row>
    <row r="24" spans="3:9" ht="15.75">
      <c r="C24" s="13"/>
      <c r="D24" s="14"/>
      <c r="I24" s="1"/>
    </row>
    <row r="25" spans="3:20" ht="15.75">
      <c r="C25" s="13"/>
      <c r="D25" s="14"/>
      <c r="I25" s="1"/>
      <c r="J25" s="11"/>
      <c r="K25" s="11"/>
      <c r="T25" s="2"/>
    </row>
    <row r="26" spans="9:20" ht="15.75">
      <c r="I26" s="1"/>
      <c r="K26" s="2">
        <v>80</v>
      </c>
      <c r="L26" s="2" t="s">
        <v>20</v>
      </c>
      <c r="M26" s="2">
        <v>80</v>
      </c>
      <c r="O26" s="6"/>
      <c r="T26" s="2"/>
    </row>
    <row r="27" spans="9:20" ht="15.75">
      <c r="I27" s="1"/>
      <c r="K27" s="2">
        <v>120</v>
      </c>
      <c r="L27" s="2" t="s">
        <v>20</v>
      </c>
      <c r="M27" s="2">
        <v>120</v>
      </c>
      <c r="O27" s="6"/>
      <c r="S27" s="2"/>
      <c r="T27" s="2"/>
    </row>
    <row r="28" spans="9:20" ht="15.75">
      <c r="I28" s="1"/>
      <c r="K28" s="2">
        <v>240</v>
      </c>
      <c r="L28" s="2" t="s">
        <v>21</v>
      </c>
      <c r="M28" s="2">
        <v>240</v>
      </c>
      <c r="O28" s="6"/>
      <c r="S28" s="2"/>
      <c r="T28" s="2"/>
    </row>
    <row r="29" spans="9:23" ht="15.75">
      <c r="I29" s="1"/>
      <c r="K29" s="2">
        <v>500</v>
      </c>
      <c r="M29" s="2">
        <v>700</v>
      </c>
      <c r="O29" s="6"/>
      <c r="S29" s="2"/>
      <c r="T29" s="2"/>
      <c r="U29" s="2"/>
      <c r="V29" s="2"/>
      <c r="W29" s="2"/>
    </row>
    <row r="30" spans="9:23" ht="15.75">
      <c r="I30" s="1"/>
      <c r="K30" s="2">
        <v>660</v>
      </c>
      <c r="M30" s="2">
        <v>900</v>
      </c>
      <c r="O30" s="6"/>
      <c r="S30" s="2"/>
      <c r="T30" s="2"/>
      <c r="U30" s="2"/>
      <c r="V30" s="2"/>
      <c r="W30" s="2"/>
    </row>
    <row r="31" spans="9:23" ht="15.75">
      <c r="I31" s="1"/>
      <c r="K31" s="2">
        <v>700</v>
      </c>
      <c r="L31" s="2" t="s">
        <v>22</v>
      </c>
      <c r="S31" s="2"/>
      <c r="T31" s="2"/>
      <c r="U31" s="2"/>
      <c r="V31" s="2"/>
      <c r="W31" s="2"/>
    </row>
    <row r="32" spans="9:23" ht="15.75">
      <c r="I32" s="1"/>
      <c r="K32" s="2">
        <v>900</v>
      </c>
      <c r="L32" s="2" t="s">
        <v>22</v>
      </c>
      <c r="S32" s="2"/>
      <c r="T32" s="2"/>
      <c r="U32" s="2"/>
      <c r="V32" s="2"/>
      <c r="W32" s="2"/>
    </row>
    <row r="33" spans="9:23" ht="15.75">
      <c r="I33" s="1"/>
      <c r="K33" s="2">
        <v>1100</v>
      </c>
      <c r="L33" s="2" t="s">
        <v>22</v>
      </c>
      <c r="S33" s="2"/>
      <c r="T33" s="2"/>
      <c r="U33" s="2"/>
      <c r="V33" s="2"/>
      <c r="W33" s="2"/>
    </row>
    <row r="34" spans="9:23" ht="15.75">
      <c r="I34" s="1"/>
      <c r="S34" s="2"/>
      <c r="T34" s="2"/>
      <c r="U34" s="2"/>
      <c r="V34" s="2"/>
      <c r="W34" s="2"/>
    </row>
    <row r="35" spans="9:23" ht="15.75">
      <c r="I35" s="1"/>
      <c r="J35" s="11"/>
      <c r="S35" s="2"/>
      <c r="U35" s="2"/>
      <c r="V35" s="2"/>
      <c r="W35" s="2"/>
    </row>
    <row r="36" spans="12:23" ht="15.75">
      <c r="L36" s="12"/>
      <c r="M36" s="12"/>
      <c r="N36" s="12"/>
      <c r="O36" s="12"/>
      <c r="U36" s="2"/>
      <c r="V36" s="2"/>
      <c r="W36" s="2"/>
    </row>
    <row r="37" spans="12:23" ht="15.75">
      <c r="L37" s="12"/>
      <c r="M37" s="12"/>
      <c r="N37" s="12"/>
      <c r="O37" s="12"/>
      <c r="U37" s="2"/>
      <c r="V37" s="2"/>
      <c r="W37" s="2"/>
    </row>
    <row r="38" spans="12:24" ht="15.75">
      <c r="L38" s="12"/>
      <c r="M38" s="12"/>
      <c r="N38" s="12"/>
      <c r="O38" s="12"/>
      <c r="U38" s="2"/>
      <c r="V38" s="2"/>
      <c r="W38" s="2"/>
      <c r="X38" s="2"/>
    </row>
    <row r="39" spans="12:15" ht="15.75">
      <c r="L39" s="12"/>
      <c r="M39" s="12"/>
      <c r="N39" s="12"/>
      <c r="O39" s="12"/>
    </row>
    <row r="40" spans="12:15" ht="15.75">
      <c r="L40" s="12"/>
      <c r="M40" s="12"/>
      <c r="N40" s="12"/>
      <c r="O40" s="12"/>
    </row>
    <row r="41" spans="12:15" ht="15.75">
      <c r="L41" s="12"/>
      <c r="M41" s="12"/>
      <c r="N41" s="12"/>
      <c r="O41" s="12"/>
    </row>
    <row r="42" spans="12:15" ht="15.75">
      <c r="L42" s="12"/>
      <c r="M42" s="12"/>
      <c r="N42" s="12"/>
      <c r="O42" s="12"/>
    </row>
    <row r="43" spans="12:15" ht="15.75">
      <c r="L43" s="12"/>
      <c r="M43" s="12"/>
      <c r="N43" s="12"/>
      <c r="O43" s="12"/>
    </row>
  </sheetData>
  <sheetProtection password="CF33" sheet="1"/>
  <protectedRanges>
    <protectedRange sqref="C12" name="Obseg6"/>
    <protectedRange sqref="C10:D10" name="Obseg3"/>
    <protectedRange sqref="C8" name="Obseg4"/>
    <protectedRange sqref="C8:D8" name="Obseg7"/>
  </protectedRanges>
  <mergeCells count="4">
    <mergeCell ref="M5:N5"/>
    <mergeCell ref="C8:D8"/>
    <mergeCell ref="C10:D10"/>
    <mergeCell ref="K5:L5"/>
  </mergeCells>
  <conditionalFormatting sqref="F8">
    <cfRule type="expression" priority="8" dxfId="9" stopIfTrue="1">
      <formula>$C$8="Gospodinjstvo"</formula>
    </cfRule>
  </conditionalFormatting>
  <conditionalFormatting sqref="H12:H13">
    <cfRule type="expression" priority="11" dxfId="10" stopIfTrue="1">
      <formula>$C$10="Jezersko"</formula>
    </cfRule>
  </conditionalFormatting>
  <conditionalFormatting sqref="F12:F13">
    <cfRule type="expression" priority="12" dxfId="9" stopIfTrue="1">
      <formula>$C$10="Jezersko"</formula>
    </cfRule>
  </conditionalFormatting>
  <conditionalFormatting sqref="C10:D10">
    <cfRule type="expression" priority="13" dxfId="11" stopIfTrue="1">
      <formula>$C$8="Gospodinjstvo"</formula>
    </cfRule>
  </conditionalFormatting>
  <conditionalFormatting sqref="C12">
    <cfRule type="expression" priority="15" dxfId="12" stopIfTrue="1">
      <formula>$C$8="Poslovna dejavnost"</formula>
    </cfRule>
  </conditionalFormatting>
  <conditionalFormatting sqref="E12">
    <cfRule type="expression" priority="7" dxfId="12" stopIfTrue="1">
      <formula>$C$8="Poslovna dejavnost"</formula>
    </cfRule>
  </conditionalFormatting>
  <conditionalFormatting sqref="F17:H22">
    <cfRule type="cellIs" priority="1" dxfId="13" operator="equal" stopIfTrue="1">
      <formula>0</formula>
    </cfRule>
  </conditionalFormatting>
  <conditionalFormatting sqref="D17:D22">
    <cfRule type="cellIs" priority="2" dxfId="13" operator="equal" stopIfTrue="1">
      <formula>0</formula>
    </cfRule>
  </conditionalFormatting>
  <conditionalFormatting sqref="E17:E22">
    <cfRule type="cellIs" priority="3" dxfId="13" operator="equal" stopIfTrue="1">
      <formula>0</formula>
    </cfRule>
  </conditionalFormatting>
  <dataValidations count="3">
    <dataValidation type="list" allowBlank="1" showInputMessage="1" showErrorMessage="1" sqref="C12">
      <formula1>litri</formula1>
    </dataValidation>
    <dataValidation type="list" allowBlank="1" showInputMessage="1" showErrorMessage="1" sqref="C10:D10">
      <formula1>$J$7:$J$9</formula1>
    </dataValidation>
    <dataValidation type="list" allowBlank="1" showInputMessage="1" showErrorMessage="1" sqref="C8:D8">
      <formula1>$J$2:$J$3</formula1>
    </dataValidation>
  </dataValidations>
  <printOptions/>
  <pageMargins left="0.75" right="0.75" top="1" bottom="1" header="0" footer="0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Zupan</dc:creator>
  <cp:keywords/>
  <dc:description/>
  <cp:lastModifiedBy>kskrabec</cp:lastModifiedBy>
  <dcterms:created xsi:type="dcterms:W3CDTF">2009-09-25T06:44:07Z</dcterms:created>
  <dcterms:modified xsi:type="dcterms:W3CDTF">2024-04-03T08:56:39Z</dcterms:modified>
  <cp:category/>
  <cp:version/>
  <cp:contentType/>
  <cp:contentStatus/>
</cp:coreProperties>
</file>